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22\"/>
    </mc:Choice>
  </mc:AlternateContent>
  <xr:revisionPtr revIDLastSave="0" documentId="13_ncr:1_{F9A3A827-1995-4B2E-9B11-9D438C21B3D9}" xr6:coauthVersionLast="47" xr6:coauthVersionMax="47" xr10:uidLastSave="{00000000-0000-0000-0000-000000000000}"/>
  <bookViews>
    <workbookView xWindow="72" yWindow="2316" windowWidth="17664" windowHeight="11280" tabRatio="796" activeTab="1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ОСР 509-02-01" sheetId="6" r:id="rId6"/>
    <sheet name="ОСР 509-09-01" sheetId="7" r:id="rId7"/>
    <sheet name="ОСР 509-12-01" sheetId="8" r:id="rId8"/>
    <sheet name="ОСР 107-02-01" sheetId="9" r:id="rId9"/>
    <sheet name="ОСР 107-07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C37" i="1"/>
  <c r="C30" i="1" l="1"/>
  <c r="I38" i="1"/>
  <c r="I37" i="1"/>
  <c r="I36" i="1"/>
  <c r="I35" i="1"/>
  <c r="I34" i="1"/>
  <c r="G71" i="2"/>
  <c r="G72" i="2" s="1"/>
  <c r="G73" i="2" s="1"/>
  <c r="G75" i="2" s="1"/>
  <c r="G76" i="2" s="1"/>
  <c r="G77" i="2" s="1"/>
  <c r="F71" i="2"/>
  <c r="F72" i="2" s="1"/>
  <c r="F73" i="2" s="1"/>
  <c r="F75" i="2" s="1"/>
  <c r="F76" i="2" s="1"/>
  <c r="F77" i="2" s="1"/>
  <c r="C36" i="1" s="1"/>
  <c r="E71" i="2"/>
  <c r="E72" i="2" s="1"/>
  <c r="E73" i="2" s="1"/>
  <c r="E75" i="2" s="1"/>
  <c r="E76" i="2" s="1"/>
  <c r="E77" i="2" s="1"/>
  <c r="D71" i="2"/>
  <c r="D72" i="2" s="1"/>
  <c r="G63" i="2"/>
  <c r="F63" i="2"/>
  <c r="E63" i="2"/>
  <c r="D63" i="2"/>
  <c r="H62" i="2"/>
  <c r="G43" i="2"/>
  <c r="F43" i="2"/>
  <c r="E43" i="2"/>
  <c r="D43" i="2"/>
  <c r="H42" i="2"/>
  <c r="G40" i="2"/>
  <c r="F40" i="2"/>
  <c r="E40" i="2"/>
  <c r="D40" i="2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0" i="2"/>
  <c r="G23" i="2"/>
  <c r="F23" i="2"/>
  <c r="E23" i="2"/>
  <c r="D23" i="2"/>
  <c r="H22" i="2"/>
  <c r="H40" i="2" l="1"/>
  <c r="C32" i="1"/>
  <c r="H23" i="2"/>
  <c r="H63" i="2"/>
  <c r="H34" i="2"/>
  <c r="H31" i="2"/>
  <c r="H43" i="2"/>
  <c r="C31" i="1"/>
  <c r="D73" i="2"/>
  <c r="H72" i="2"/>
  <c r="H71" i="2"/>
  <c r="H73" i="2" l="1"/>
  <c r="D75" i="2"/>
  <c r="D76" i="2" l="1"/>
  <c r="H75" i="2"/>
  <c r="H76" i="2" l="1"/>
  <c r="D77" i="2"/>
  <c r="H77" i="2" l="1"/>
  <c r="C35" i="1"/>
  <c r="C38" i="1" l="1"/>
  <c r="C42" i="1" l="1"/>
  <c r="C39" i="1"/>
</calcChain>
</file>

<file path=xl/sharedStrings.xml><?xml version="1.0" encoding="utf-8"?>
<sst xmlns="http://schemas.openxmlformats.org/spreadsheetml/2006/main" count="405" uniqueCount="171">
  <si>
    <t>СВОДКА ЗАТРАТ</t>
  </si>
  <si>
    <t>P_0822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</si>
  <si>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</si>
  <si>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</si>
  <si>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</si>
  <si>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</si>
  <si>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</si>
  <si>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</si>
  <si>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</si>
  <si>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</si>
  <si>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</si>
  <si>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</si>
  <si>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</si>
  <si>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</si>
  <si>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</si>
  <si>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</si>
  <si>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</si>
  <si>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</si>
  <si>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</si>
  <si>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</si>
  <si>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</si>
  <si>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</si>
  <si>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</si>
  <si>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</si>
  <si>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</si>
  <si>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</si>
  <si>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ОСР-509-01-01</t>
  </si>
  <si>
    <t>"Реконструкция оборудования РУ-6 кВ ТП-236" г. Тольятти Самарская область</t>
  </si>
  <si>
    <t>ОСР-107-02-01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</si>
  <si>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</si>
  <si>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</si>
  <si>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</si>
  <si>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</si>
  <si>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</si>
  <si>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</si>
  <si>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</si>
  <si>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</si>
  <si>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</si>
  <si>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</si>
  <si>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</si>
  <si>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</si>
  <si>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</si>
  <si>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</si>
  <si>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</si>
  <si>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</si>
  <si>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</si>
  <si>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</si>
  <si>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</si>
  <si>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</si>
  <si>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</si>
  <si>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</si>
  <si>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</si>
  <si>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</si>
  <si>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</si>
  <si>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</si>
  <si>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</si>
  <si>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</si>
  <si>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</si>
  <si>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ОСР-509-09-01</t>
  </si>
  <si>
    <t>ПНР "Реконструкция оборудования РУ-6 кВ ТП-236" г. Тольятти Самарская область</t>
  </si>
  <si>
    <t>325/пр 25.05.2021 Пр.1 п.50 Пр.4 п.67</t>
  </si>
  <si>
    <t>ОСР-107-09-01</t>
  </si>
  <si>
    <t>ПНР "Реконструкция ВЛ-0,4 кВ от КТП Пер 719/2х630 кВА" Сызранский район Самарская область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</si>
  <si>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</si>
  <si>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</si>
  <si>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</si>
  <si>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</si>
  <si>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</si>
  <si>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</si>
  <si>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</si>
  <si>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</si>
  <si>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</si>
  <si>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</si>
  <si>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</si>
  <si>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</si>
  <si>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</si>
  <si>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</si>
  <si>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</si>
  <si>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</si>
  <si>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</si>
  <si>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</si>
  <si>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</si>
  <si>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</si>
  <si>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ОСР-509-12-01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</si>
  <si>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</si>
  <si>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</si>
  <si>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</si>
  <si>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</si>
  <si>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</si>
  <si>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</si>
  <si>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</si>
  <si>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</si>
  <si>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</si>
  <si>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</si>
  <si>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</si>
  <si>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</si>
  <si>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</si>
  <si>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</si>
  <si>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</si>
  <si>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509-02-01</t>
  </si>
  <si>
    <t>Реконструкция оборудования РУ-6 кВ ТП-236 г. Тольятти Самарская область</t>
  </si>
  <si>
    <t>ЛС-509-01</t>
  </si>
  <si>
    <t>Электроснабжение РП</t>
  </si>
  <si>
    <t>ОБЪЕКТНЫЙ СМЕТНЫЙ РАСЧЕТ № ОСР 509-09-01</t>
  </si>
  <si>
    <t>ЛС-509-09</t>
  </si>
  <si>
    <t>ПНР</t>
  </si>
  <si>
    <t>ОБЪЕКТНЫЙ СМЕТНЫЙ РАСЧЕТ № ОСР 509-12-01</t>
  </si>
  <si>
    <t>Проектные работы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</si>
  <si>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</si>
  <si>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</si>
  <si>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ЛС-107-02</t>
  </si>
  <si>
    <t>Коммерческий учет</t>
  </si>
  <si>
    <t>ОБЪЕКТНЫЙ СМЕТНЫЙ РАСЧЕТ № ОСР 107-07-01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</si>
  <si>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</si>
  <si>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</si>
  <si>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</si>
  <si>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</si>
  <si>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</si>
  <si>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</si>
  <si>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</si>
  <si>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</si>
  <si>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</si>
  <si>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</si>
  <si>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</si>
  <si>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</si>
  <si>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</si>
  <si>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</si>
  <si>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</si>
  <si>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</si>
  <si>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</si>
  <si>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</si>
  <si>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6-12-01</t>
  </si>
  <si>
    <t>ОСР 509-02-01</t>
  </si>
  <si>
    <t>шт</t>
  </si>
  <si>
    <t>РП (СП, РТП) на 7 ячеек выключателей или ТП (РТП) с одним трансформатором</t>
  </si>
  <si>
    <t>ОСР 509-09-01</t>
  </si>
  <si>
    <t>ОСР 509-12-01</t>
  </si>
  <si>
    <t>ОСР 107-02-01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</si>
  <si>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</si>
  <si>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</si>
  <si>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</si>
  <si>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</si>
  <si>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</si>
  <si>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</si>
  <si>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</si>
  <si>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</si>
  <si>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</si>
  <si>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</si>
  <si>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</si>
  <si>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</si>
  <si>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</si>
  <si>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 алюминиевыми жилами,с изоляцией из ПВХ ,с защитным шлангом из ПВХ пониженной горючести АВБШвнг(А) 3х120-6кВ</t>
  </si>
  <si>
    <t>Комплектная ячейка РУ-6кВ (Камера КСО-366 1,6 тр-р)</t>
  </si>
  <si>
    <t>Комплектная ячейка РУ-6кВ (Камера КСО-366 2,3,4,5 лин.)</t>
  </si>
  <si>
    <t>Шинный мост 6 кВ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</si>
  <si>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</si>
  <si>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</si>
  <si>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</si>
  <si>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</si>
  <si>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</si>
  <si>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</si>
  <si>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</si>
  <si>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</si>
  <si>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</si>
  <si>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</si>
  <si>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</si>
  <si>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</si>
  <si>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</si>
  <si>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</si>
  <si>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РУ-6 кВ ТП Жт 15-115 с установкой нового КРУН-6 кВ (1 шт.); КЛ-6 кВ Ф-15, Ф-18 ПС 110/6 ЖЭТЗ (5,83 км)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</si>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</sst>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0" zoomScale="85" zoomScaleNormal="85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3.44140625" customWidth="1"/>
    <col min="9" max="9" width="17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169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155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156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157</v>
      </c>
      <c r="C26" s="54"/>
      <c r="D26" s="51"/>
      <c r="E26" s="51"/>
      <c r="F26" s="51"/>
      <c r="G26" s="52"/>
      <c r="H26" s="52" t="s">
        <v>158</v>
      </c>
      <c r="I26" s="52"/>
    </row>
    <row r="27" spans="1:9" ht="17.100000000000001" customHeight="1" x14ac:dyDescent="0.3">
      <c r="A27" s="55" t="s">
        <v>6</v>
      </c>
      <c r="B27" s="53" t="s">
        <v>159</v>
      </c>
      <c r="C27" s="56">
        <v>0</v>
      </c>
      <c r="D27" s="57"/>
      <c r="E27" s="57"/>
      <c r="F27" s="57"/>
      <c r="G27" s="58" t="s">
        <v>160</v>
      </c>
      <c r="H27" s="58" t="s">
        <v>161</v>
      </c>
      <c r="I27" s="58" t="s">
        <v>162</v>
      </c>
    </row>
    <row r="28" spans="1:9" ht="17.100000000000001" customHeight="1" x14ac:dyDescent="0.3">
      <c r="A28" s="55" t="s">
        <v>7</v>
      </c>
      <c r="B28" s="53" t="s">
        <v>163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164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165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166</v>
      </c>
      <c r="C32" s="67">
        <f>C30*I35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170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157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159</v>
      </c>
      <c r="C35" s="76">
        <f>ССР!D77+ССР!E77</f>
        <v>45656.942017506488</v>
      </c>
      <c r="D35" s="51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163</v>
      </c>
      <c r="C36" s="76">
        <f>ССР!F77</f>
        <v>30824.916464949256</v>
      </c>
      <c r="D36" s="51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164</v>
      </c>
      <c r="C37" s="76">
        <f>ССР!G77</f>
        <v>17982.849487452106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94464.707969907846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165</v>
      </c>
      <c r="C39" s="62">
        <f>C38-ROUND(C38/1.2,5)</f>
        <v>15744.117999907845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166</v>
      </c>
      <c r="C40" s="77">
        <f>C38*I37</f>
        <v>114422.68021912366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167</v>
      </c>
      <c r="C42" s="103">
        <f>C40+C32</f>
        <v>114422.68021912366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168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109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90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113</v>
      </c>
      <c r="C13" s="25" t="s">
        <v>114</v>
      </c>
      <c r="D13" s="19">
        <v>0</v>
      </c>
      <c r="E13" s="19">
        <v>0</v>
      </c>
      <c r="F13" s="19">
        <v>0</v>
      </c>
      <c r="G13" s="19">
        <v>0.48487637415990997</v>
      </c>
      <c r="H13" s="19">
        <v>0.48487637415990997</v>
      </c>
      <c r="J13" s="5"/>
    </row>
    <row r="14" spans="1:14" ht="17.100000000000001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0.48487637415990997</v>
      </c>
      <c r="H14" s="19">
        <v>0.48487637415990997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C43" zoomScale="70" zoomScaleNormal="70" workbookViewId="0">
      <selection activeCell="H3" sqref="H3:H81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115</v>
      </c>
      <c r="B1" s="37" t="s">
        <v>116</v>
      </c>
      <c r="C1" s="37" t="s">
        <v>117</v>
      </c>
      <c r="D1" s="37" t="s">
        <v>118</v>
      </c>
      <c r="E1" s="37" t="s">
        <v>119</v>
      </c>
      <c r="F1" s="37" t="s">
        <v>120</v>
      </c>
      <c r="G1" s="37" t="s">
        <v>121</v>
      </c>
      <c r="H1" s="37" t="s">
        <v>122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89</v>
      </c>
      <c r="B3" s="100"/>
      <c r="C3" s="45"/>
      <c r="D3" s="43">
        <v>27632.139304340999</v>
      </c>
      <c r="E3" s="41"/>
      <c r="F3" s="41"/>
      <c r="G3" s="41"/>
      <c r="H3" s="48"/>
    </row>
    <row r="4" spans="1:8" x14ac:dyDescent="0.3">
      <c r="A4" s="94" t="s">
        <v>123</v>
      </c>
      <c r="B4" s="42" t="s">
        <v>124</v>
      </c>
      <c r="C4" s="45"/>
      <c r="D4" s="43">
        <v>19479.520137126001</v>
      </c>
      <c r="E4" s="41"/>
      <c r="F4" s="41"/>
      <c r="G4" s="41"/>
      <c r="H4" s="48"/>
    </row>
    <row r="5" spans="1:8" x14ac:dyDescent="0.3">
      <c r="A5" s="94"/>
      <c r="B5" s="42" t="s">
        <v>125</v>
      </c>
      <c r="C5" s="37"/>
      <c r="D5" s="43">
        <v>8035.2453150613001</v>
      </c>
      <c r="E5" s="41"/>
      <c r="F5" s="41"/>
      <c r="G5" s="41"/>
      <c r="H5" s="47"/>
    </row>
    <row r="6" spans="1:8" x14ac:dyDescent="0.3">
      <c r="A6" s="97"/>
      <c r="B6" s="42" t="s">
        <v>126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127</v>
      </c>
      <c r="C7" s="37"/>
      <c r="D7" s="43">
        <v>117.37385215286</v>
      </c>
      <c r="E7" s="41"/>
      <c r="F7" s="41"/>
      <c r="G7" s="41"/>
      <c r="H7" s="47"/>
    </row>
    <row r="8" spans="1:8" x14ac:dyDescent="0.3">
      <c r="A8" s="95" t="s">
        <v>92</v>
      </c>
      <c r="B8" s="96"/>
      <c r="C8" s="94" t="s">
        <v>25</v>
      </c>
      <c r="D8" s="44">
        <v>27632.139304340999</v>
      </c>
      <c r="E8" s="41">
        <v>5.83</v>
      </c>
      <c r="F8" s="41" t="s">
        <v>128</v>
      </c>
      <c r="G8" s="44">
        <v>4739.6465359075</v>
      </c>
      <c r="H8" s="47"/>
    </row>
    <row r="9" spans="1:8" x14ac:dyDescent="0.3">
      <c r="A9" s="98">
        <v>1</v>
      </c>
      <c r="B9" s="42" t="s">
        <v>124</v>
      </c>
      <c r="C9" s="94"/>
      <c r="D9" s="44">
        <v>19479.520137126001</v>
      </c>
      <c r="E9" s="41"/>
      <c r="F9" s="41"/>
      <c r="G9" s="41"/>
      <c r="H9" s="97" t="s">
        <v>129</v>
      </c>
    </row>
    <row r="10" spans="1:8" x14ac:dyDescent="0.3">
      <c r="A10" s="94"/>
      <c r="B10" s="42" t="s">
        <v>125</v>
      </c>
      <c r="C10" s="94"/>
      <c r="D10" s="44">
        <v>8035.2453150613001</v>
      </c>
      <c r="E10" s="41"/>
      <c r="F10" s="41"/>
      <c r="G10" s="41"/>
      <c r="H10" s="97"/>
    </row>
    <row r="11" spans="1:8" x14ac:dyDescent="0.3">
      <c r="A11" s="94"/>
      <c r="B11" s="42" t="s">
        <v>126</v>
      </c>
      <c r="C11" s="94"/>
      <c r="D11" s="44">
        <v>0</v>
      </c>
      <c r="E11" s="41"/>
      <c r="F11" s="41"/>
      <c r="G11" s="41"/>
      <c r="H11" s="97"/>
    </row>
    <row r="12" spans="1:8" x14ac:dyDescent="0.3">
      <c r="A12" s="94"/>
      <c r="B12" s="42" t="s">
        <v>127</v>
      </c>
      <c r="C12" s="94"/>
      <c r="D12" s="44">
        <v>117.37385215286</v>
      </c>
      <c r="E12" s="41"/>
      <c r="F12" s="41"/>
      <c r="G12" s="41"/>
      <c r="H12" s="97"/>
    </row>
    <row r="13" spans="1:8" ht="24.6" x14ac:dyDescent="0.3">
      <c r="A13" s="99" t="s">
        <v>51</v>
      </c>
      <c r="B13" s="100"/>
      <c r="C13" s="37"/>
      <c r="D13" s="43">
        <v>117.37385215286</v>
      </c>
      <c r="E13" s="41"/>
      <c r="F13" s="41"/>
      <c r="G13" s="41"/>
      <c r="H13" s="47"/>
    </row>
    <row r="14" spans="1:8" x14ac:dyDescent="0.3">
      <c r="A14" s="94" t="s">
        <v>130</v>
      </c>
      <c r="B14" s="42" t="s">
        <v>124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125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126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127</v>
      </c>
      <c r="C17" s="37"/>
      <c r="D17" s="43">
        <v>117.37385215286</v>
      </c>
      <c r="E17" s="41"/>
      <c r="F17" s="41"/>
      <c r="G17" s="41"/>
      <c r="H17" s="47"/>
    </row>
    <row r="18" spans="1:8" x14ac:dyDescent="0.3">
      <c r="A18" s="95" t="s">
        <v>96</v>
      </c>
      <c r="B18" s="96"/>
      <c r="C18" s="94" t="s">
        <v>25</v>
      </c>
      <c r="D18" s="44">
        <v>117.37385215286</v>
      </c>
      <c r="E18" s="41">
        <v>5.83</v>
      </c>
      <c r="F18" s="41" t="s">
        <v>128</v>
      </c>
      <c r="G18" s="44">
        <v>20.132736218329999</v>
      </c>
      <c r="H18" s="47"/>
    </row>
    <row r="19" spans="1:8" x14ac:dyDescent="0.3">
      <c r="A19" s="98">
        <v>1</v>
      </c>
      <c r="B19" s="42" t="s">
        <v>124</v>
      </c>
      <c r="C19" s="94"/>
      <c r="D19" s="44">
        <v>0</v>
      </c>
      <c r="E19" s="41"/>
      <c r="F19" s="41"/>
      <c r="G19" s="41"/>
      <c r="H19" s="97" t="s">
        <v>129</v>
      </c>
    </row>
    <row r="20" spans="1:8" x14ac:dyDescent="0.3">
      <c r="A20" s="94"/>
      <c r="B20" s="42" t="s">
        <v>125</v>
      </c>
      <c r="C20" s="94"/>
      <c r="D20" s="44">
        <v>0</v>
      </c>
      <c r="E20" s="41"/>
      <c r="F20" s="41"/>
      <c r="G20" s="41"/>
      <c r="H20" s="97"/>
    </row>
    <row r="21" spans="1:8" x14ac:dyDescent="0.3">
      <c r="A21" s="94"/>
      <c r="B21" s="42" t="s">
        <v>126</v>
      </c>
      <c r="C21" s="94"/>
      <c r="D21" s="44">
        <v>0</v>
      </c>
      <c r="E21" s="41"/>
      <c r="F21" s="41"/>
      <c r="G21" s="41"/>
      <c r="H21" s="97"/>
    </row>
    <row r="22" spans="1:8" x14ac:dyDescent="0.3">
      <c r="A22" s="94"/>
      <c r="B22" s="42" t="s">
        <v>127</v>
      </c>
      <c r="C22" s="94"/>
      <c r="D22" s="44">
        <v>117.37385215286</v>
      </c>
      <c r="E22" s="41"/>
      <c r="F22" s="41"/>
      <c r="G22" s="41"/>
      <c r="H22" s="97"/>
    </row>
    <row r="23" spans="1:8" ht="24.6" x14ac:dyDescent="0.3">
      <c r="A23" s="99" t="s">
        <v>70</v>
      </c>
      <c r="B23" s="100"/>
      <c r="C23" s="37"/>
      <c r="D23" s="43">
        <v>1416.365188838</v>
      </c>
      <c r="E23" s="41"/>
      <c r="F23" s="41"/>
      <c r="G23" s="41"/>
      <c r="H23" s="47"/>
    </row>
    <row r="24" spans="1:8" x14ac:dyDescent="0.3">
      <c r="A24" s="94" t="s">
        <v>131</v>
      </c>
      <c r="B24" s="42" t="s">
        <v>124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125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126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127</v>
      </c>
      <c r="C27" s="37"/>
      <c r="D27" s="43">
        <v>1416.365188838</v>
      </c>
      <c r="E27" s="41"/>
      <c r="F27" s="41"/>
      <c r="G27" s="41"/>
      <c r="H27" s="47"/>
    </row>
    <row r="28" spans="1:8" x14ac:dyDescent="0.3">
      <c r="A28" s="95" t="s">
        <v>70</v>
      </c>
      <c r="B28" s="96"/>
      <c r="C28" s="94" t="s">
        <v>25</v>
      </c>
      <c r="D28" s="44">
        <v>1416.365188838</v>
      </c>
      <c r="E28" s="41">
        <v>5.83</v>
      </c>
      <c r="F28" s="41" t="s">
        <v>128</v>
      </c>
      <c r="G28" s="44">
        <v>242.94428625008999</v>
      </c>
      <c r="H28" s="47"/>
    </row>
    <row r="29" spans="1:8" x14ac:dyDescent="0.3">
      <c r="A29" s="98">
        <v>1</v>
      </c>
      <c r="B29" s="42" t="s">
        <v>124</v>
      </c>
      <c r="C29" s="94"/>
      <c r="D29" s="44">
        <v>0</v>
      </c>
      <c r="E29" s="41"/>
      <c r="F29" s="41"/>
      <c r="G29" s="41"/>
      <c r="H29" s="97" t="s">
        <v>129</v>
      </c>
    </row>
    <row r="30" spans="1:8" x14ac:dyDescent="0.3">
      <c r="A30" s="94"/>
      <c r="B30" s="42" t="s">
        <v>125</v>
      </c>
      <c r="C30" s="94"/>
      <c r="D30" s="44">
        <v>0</v>
      </c>
      <c r="E30" s="41"/>
      <c r="F30" s="41"/>
      <c r="G30" s="41"/>
      <c r="H30" s="97"/>
    </row>
    <row r="31" spans="1:8" x14ac:dyDescent="0.3">
      <c r="A31" s="94"/>
      <c r="B31" s="42" t="s">
        <v>126</v>
      </c>
      <c r="C31" s="94"/>
      <c r="D31" s="44">
        <v>0</v>
      </c>
      <c r="E31" s="41"/>
      <c r="F31" s="41"/>
      <c r="G31" s="41"/>
      <c r="H31" s="97"/>
    </row>
    <row r="32" spans="1:8" x14ac:dyDescent="0.3">
      <c r="A32" s="94"/>
      <c r="B32" s="42" t="s">
        <v>127</v>
      </c>
      <c r="C32" s="94"/>
      <c r="D32" s="44">
        <v>1416.365188838</v>
      </c>
      <c r="E32" s="41"/>
      <c r="F32" s="41"/>
      <c r="G32" s="41"/>
      <c r="H32" s="97"/>
    </row>
    <row r="33" spans="1:8" ht="24.6" x14ac:dyDescent="0.3">
      <c r="A33" s="99" t="s">
        <v>100</v>
      </c>
      <c r="B33" s="100"/>
      <c r="C33" s="37"/>
      <c r="D33" s="43">
        <v>33399.253248084999</v>
      </c>
      <c r="E33" s="41"/>
      <c r="F33" s="41"/>
      <c r="G33" s="41"/>
      <c r="H33" s="47"/>
    </row>
    <row r="34" spans="1:8" x14ac:dyDescent="0.3">
      <c r="A34" s="94" t="s">
        <v>132</v>
      </c>
      <c r="B34" s="42" t="s">
        <v>124</v>
      </c>
      <c r="C34" s="37"/>
      <c r="D34" s="43">
        <v>4919.0814939886004</v>
      </c>
      <c r="E34" s="41"/>
      <c r="F34" s="41"/>
      <c r="G34" s="41"/>
      <c r="H34" s="47"/>
    </row>
    <row r="35" spans="1:8" x14ac:dyDescent="0.3">
      <c r="A35" s="94"/>
      <c r="B35" s="42" t="s">
        <v>125</v>
      </c>
      <c r="C35" s="37"/>
      <c r="D35" s="43">
        <v>2658.8363712783998</v>
      </c>
      <c r="E35" s="41"/>
      <c r="F35" s="41"/>
      <c r="G35" s="41"/>
      <c r="H35" s="47"/>
    </row>
    <row r="36" spans="1:8" x14ac:dyDescent="0.3">
      <c r="A36" s="94"/>
      <c r="B36" s="42" t="s">
        <v>126</v>
      </c>
      <c r="C36" s="37"/>
      <c r="D36" s="43">
        <v>24939.252803357002</v>
      </c>
      <c r="E36" s="41"/>
      <c r="F36" s="41"/>
      <c r="G36" s="41"/>
      <c r="H36" s="47"/>
    </row>
    <row r="37" spans="1:8" x14ac:dyDescent="0.3">
      <c r="A37" s="94"/>
      <c r="B37" s="42" t="s">
        <v>127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5" t="s">
        <v>102</v>
      </c>
      <c r="B38" s="96"/>
      <c r="C38" s="94" t="s">
        <v>134</v>
      </c>
      <c r="D38" s="44">
        <v>32517.170668624</v>
      </c>
      <c r="E38" s="41">
        <v>14</v>
      </c>
      <c r="F38" s="41" t="s">
        <v>133</v>
      </c>
      <c r="G38" s="44">
        <v>2322.6550477588999</v>
      </c>
      <c r="H38" s="47"/>
    </row>
    <row r="39" spans="1:8" x14ac:dyDescent="0.3">
      <c r="A39" s="98">
        <v>1</v>
      </c>
      <c r="B39" s="42" t="s">
        <v>124</v>
      </c>
      <c r="C39" s="94"/>
      <c r="D39" s="44">
        <v>4919.0814939886004</v>
      </c>
      <c r="E39" s="41"/>
      <c r="F39" s="41"/>
      <c r="G39" s="41"/>
      <c r="H39" s="97" t="s">
        <v>27</v>
      </c>
    </row>
    <row r="40" spans="1:8" x14ac:dyDescent="0.3">
      <c r="A40" s="94"/>
      <c r="B40" s="42" t="s">
        <v>125</v>
      </c>
      <c r="C40" s="94"/>
      <c r="D40" s="44">
        <v>2658.8363712783998</v>
      </c>
      <c r="E40" s="41"/>
      <c r="F40" s="41"/>
      <c r="G40" s="41"/>
      <c r="H40" s="97"/>
    </row>
    <row r="41" spans="1:8" x14ac:dyDescent="0.3">
      <c r="A41" s="94"/>
      <c r="B41" s="42" t="s">
        <v>126</v>
      </c>
      <c r="C41" s="94"/>
      <c r="D41" s="44">
        <v>24939.252803357002</v>
      </c>
      <c r="E41" s="41"/>
      <c r="F41" s="41"/>
      <c r="G41" s="41"/>
      <c r="H41" s="97"/>
    </row>
    <row r="42" spans="1:8" x14ac:dyDescent="0.3">
      <c r="A42" s="94"/>
      <c r="B42" s="42" t="s">
        <v>127</v>
      </c>
      <c r="C42" s="94"/>
      <c r="D42" s="44">
        <v>0</v>
      </c>
      <c r="E42" s="41"/>
      <c r="F42" s="41"/>
      <c r="G42" s="41"/>
      <c r="H42" s="97"/>
    </row>
    <row r="43" spans="1:8" x14ac:dyDescent="0.3">
      <c r="A43" s="94" t="s">
        <v>135</v>
      </c>
      <c r="B43" s="42" t="s">
        <v>124</v>
      </c>
      <c r="C43" s="37"/>
      <c r="D43" s="43">
        <v>4919.0814939886004</v>
      </c>
      <c r="E43" s="41"/>
      <c r="F43" s="41"/>
      <c r="G43" s="41"/>
      <c r="H43" s="47"/>
    </row>
    <row r="44" spans="1:8" x14ac:dyDescent="0.3">
      <c r="A44" s="94"/>
      <c r="B44" s="42" t="s">
        <v>125</v>
      </c>
      <c r="C44" s="37"/>
      <c r="D44" s="43">
        <v>2658.8363712783998</v>
      </c>
      <c r="E44" s="41"/>
      <c r="F44" s="41"/>
      <c r="G44" s="41"/>
      <c r="H44" s="47"/>
    </row>
    <row r="45" spans="1:8" x14ac:dyDescent="0.3">
      <c r="A45" s="94"/>
      <c r="B45" s="42" t="s">
        <v>126</v>
      </c>
      <c r="C45" s="37"/>
      <c r="D45" s="43">
        <v>24939.252803357002</v>
      </c>
      <c r="E45" s="41"/>
      <c r="F45" s="41"/>
      <c r="G45" s="41"/>
      <c r="H45" s="47"/>
    </row>
    <row r="46" spans="1:8" x14ac:dyDescent="0.3">
      <c r="A46" s="94"/>
      <c r="B46" s="42" t="s">
        <v>127</v>
      </c>
      <c r="C46" s="37"/>
      <c r="D46" s="43">
        <v>882.08257946065999</v>
      </c>
      <c r="E46" s="41"/>
      <c r="F46" s="41"/>
      <c r="G46" s="41"/>
      <c r="H46" s="47"/>
    </row>
    <row r="47" spans="1:8" x14ac:dyDescent="0.3">
      <c r="A47" s="95" t="s">
        <v>105</v>
      </c>
      <c r="B47" s="96"/>
      <c r="C47" s="94" t="s">
        <v>134</v>
      </c>
      <c r="D47" s="44">
        <v>882.08257946065999</v>
      </c>
      <c r="E47" s="41">
        <v>14</v>
      </c>
      <c r="F47" s="41" t="s">
        <v>133</v>
      </c>
      <c r="G47" s="44">
        <v>63.005898532903998</v>
      </c>
      <c r="H47" s="47"/>
    </row>
    <row r="48" spans="1:8" x14ac:dyDescent="0.3">
      <c r="A48" s="98">
        <v>1</v>
      </c>
      <c r="B48" s="42" t="s">
        <v>124</v>
      </c>
      <c r="C48" s="94"/>
      <c r="D48" s="44">
        <v>0</v>
      </c>
      <c r="E48" s="41"/>
      <c r="F48" s="41"/>
      <c r="G48" s="41"/>
      <c r="H48" s="97" t="s">
        <v>27</v>
      </c>
    </row>
    <row r="49" spans="1:8" x14ac:dyDescent="0.3">
      <c r="A49" s="94"/>
      <c r="B49" s="42" t="s">
        <v>125</v>
      </c>
      <c r="C49" s="94"/>
      <c r="D49" s="44">
        <v>0</v>
      </c>
      <c r="E49" s="41"/>
      <c r="F49" s="41"/>
      <c r="G49" s="41"/>
      <c r="H49" s="97"/>
    </row>
    <row r="50" spans="1:8" x14ac:dyDescent="0.3">
      <c r="A50" s="94"/>
      <c r="B50" s="42" t="s">
        <v>126</v>
      </c>
      <c r="C50" s="94"/>
      <c r="D50" s="44">
        <v>0</v>
      </c>
      <c r="E50" s="41"/>
      <c r="F50" s="41"/>
      <c r="G50" s="41"/>
      <c r="H50" s="97"/>
    </row>
    <row r="51" spans="1:8" x14ac:dyDescent="0.3">
      <c r="A51" s="94"/>
      <c r="B51" s="42" t="s">
        <v>127</v>
      </c>
      <c r="C51" s="94"/>
      <c r="D51" s="44">
        <v>882.08257946065999</v>
      </c>
      <c r="E51" s="41"/>
      <c r="F51" s="41"/>
      <c r="G51" s="41"/>
      <c r="H51" s="97"/>
    </row>
    <row r="52" spans="1:8" ht="24.6" x14ac:dyDescent="0.3">
      <c r="A52" s="99" t="s">
        <v>107</v>
      </c>
      <c r="B52" s="100"/>
      <c r="C52" s="37"/>
      <c r="D52" s="43">
        <v>10635.638244018</v>
      </c>
      <c r="E52" s="41"/>
      <c r="F52" s="41"/>
      <c r="G52" s="41"/>
      <c r="H52" s="47"/>
    </row>
    <row r="53" spans="1:8" x14ac:dyDescent="0.3">
      <c r="A53" s="94" t="s">
        <v>136</v>
      </c>
      <c r="B53" s="42" t="s">
        <v>124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4"/>
      <c r="B54" s="42" t="s">
        <v>125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4"/>
      <c r="B55" s="42" t="s">
        <v>126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4"/>
      <c r="B56" s="42" t="s">
        <v>127</v>
      </c>
      <c r="C56" s="37"/>
      <c r="D56" s="43">
        <v>10635.638244018</v>
      </c>
      <c r="E56" s="41"/>
      <c r="F56" s="41"/>
      <c r="G56" s="41"/>
      <c r="H56" s="47"/>
    </row>
    <row r="57" spans="1:8" x14ac:dyDescent="0.3">
      <c r="A57" s="95" t="s">
        <v>107</v>
      </c>
      <c r="B57" s="96"/>
      <c r="C57" s="94" t="s">
        <v>134</v>
      </c>
      <c r="D57" s="44">
        <v>10635.638244018</v>
      </c>
      <c r="E57" s="41">
        <v>14</v>
      </c>
      <c r="F57" s="41" t="s">
        <v>133</v>
      </c>
      <c r="G57" s="44">
        <v>759.68844600128</v>
      </c>
      <c r="H57" s="47"/>
    </row>
    <row r="58" spans="1:8" x14ac:dyDescent="0.3">
      <c r="A58" s="98">
        <v>1</v>
      </c>
      <c r="B58" s="42" t="s">
        <v>124</v>
      </c>
      <c r="C58" s="94"/>
      <c r="D58" s="44">
        <v>0</v>
      </c>
      <c r="E58" s="41"/>
      <c r="F58" s="41"/>
      <c r="G58" s="41"/>
      <c r="H58" s="97" t="s">
        <v>27</v>
      </c>
    </row>
    <row r="59" spans="1:8" x14ac:dyDescent="0.3">
      <c r="A59" s="94"/>
      <c r="B59" s="42" t="s">
        <v>125</v>
      </c>
      <c r="C59" s="94"/>
      <c r="D59" s="44">
        <v>0</v>
      </c>
      <c r="E59" s="41"/>
      <c r="F59" s="41"/>
      <c r="G59" s="41"/>
      <c r="H59" s="97"/>
    </row>
    <row r="60" spans="1:8" x14ac:dyDescent="0.3">
      <c r="A60" s="94"/>
      <c r="B60" s="42" t="s">
        <v>126</v>
      </c>
      <c r="C60" s="94"/>
      <c r="D60" s="44">
        <v>0</v>
      </c>
      <c r="E60" s="41"/>
      <c r="F60" s="41"/>
      <c r="G60" s="41"/>
      <c r="H60" s="97"/>
    </row>
    <row r="61" spans="1:8" x14ac:dyDescent="0.3">
      <c r="A61" s="94"/>
      <c r="B61" s="42" t="s">
        <v>127</v>
      </c>
      <c r="C61" s="94"/>
      <c r="D61" s="44">
        <v>10635.638244018</v>
      </c>
      <c r="E61" s="41"/>
      <c r="F61" s="41"/>
      <c r="G61" s="41"/>
      <c r="H61" s="97"/>
    </row>
    <row r="62" spans="1:8" ht="24.6" x14ac:dyDescent="0.3">
      <c r="A62" s="99" t="s">
        <v>109</v>
      </c>
      <c r="B62" s="100"/>
      <c r="C62" s="37"/>
      <c r="D62" s="43">
        <v>66.671391291681999</v>
      </c>
      <c r="E62" s="41"/>
      <c r="F62" s="41"/>
      <c r="G62" s="41"/>
      <c r="H62" s="47"/>
    </row>
    <row r="63" spans="1:8" x14ac:dyDescent="0.3">
      <c r="A63" s="94" t="s">
        <v>137</v>
      </c>
      <c r="B63" s="42" t="s">
        <v>124</v>
      </c>
      <c r="C63" s="37"/>
      <c r="D63" s="43">
        <v>61.358084127197003</v>
      </c>
      <c r="E63" s="41"/>
      <c r="F63" s="41"/>
      <c r="G63" s="41"/>
      <c r="H63" s="47"/>
    </row>
    <row r="64" spans="1:8" x14ac:dyDescent="0.3">
      <c r="A64" s="94"/>
      <c r="B64" s="42" t="s">
        <v>125</v>
      </c>
      <c r="C64" s="37"/>
      <c r="D64" s="43">
        <v>4.8284307903246004</v>
      </c>
      <c r="E64" s="41"/>
      <c r="F64" s="41"/>
      <c r="G64" s="41"/>
      <c r="H64" s="47"/>
    </row>
    <row r="65" spans="1:8" x14ac:dyDescent="0.3">
      <c r="A65" s="94"/>
      <c r="B65" s="42" t="s">
        <v>126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4"/>
      <c r="B66" s="42" t="s">
        <v>127</v>
      </c>
      <c r="C66" s="37"/>
      <c r="D66" s="43">
        <v>0</v>
      </c>
      <c r="E66" s="41"/>
      <c r="F66" s="41"/>
      <c r="G66" s="41"/>
      <c r="H66" s="47"/>
    </row>
    <row r="67" spans="1:8" x14ac:dyDescent="0.3">
      <c r="A67" s="95" t="s">
        <v>111</v>
      </c>
      <c r="B67" s="96"/>
      <c r="C67" s="94" t="s">
        <v>138</v>
      </c>
      <c r="D67" s="44">
        <v>66.186514917522004</v>
      </c>
      <c r="E67" s="41">
        <v>2</v>
      </c>
      <c r="F67" s="41" t="s">
        <v>133</v>
      </c>
      <c r="G67" s="44">
        <v>33.093257458761002</v>
      </c>
      <c r="H67" s="47"/>
    </row>
    <row r="68" spans="1:8" x14ac:dyDescent="0.3">
      <c r="A68" s="98">
        <v>1</v>
      </c>
      <c r="B68" s="42" t="s">
        <v>124</v>
      </c>
      <c r="C68" s="94"/>
      <c r="D68" s="44">
        <v>61.358084127197003</v>
      </c>
      <c r="E68" s="41"/>
      <c r="F68" s="41"/>
      <c r="G68" s="41"/>
      <c r="H68" s="97" t="s">
        <v>29</v>
      </c>
    </row>
    <row r="69" spans="1:8" x14ac:dyDescent="0.3">
      <c r="A69" s="94"/>
      <c r="B69" s="42" t="s">
        <v>125</v>
      </c>
      <c r="C69" s="94"/>
      <c r="D69" s="44">
        <v>4.8284307903246004</v>
      </c>
      <c r="E69" s="41"/>
      <c r="F69" s="41"/>
      <c r="G69" s="41"/>
      <c r="H69" s="97"/>
    </row>
    <row r="70" spans="1:8" x14ac:dyDescent="0.3">
      <c r="A70" s="94"/>
      <c r="B70" s="42" t="s">
        <v>126</v>
      </c>
      <c r="C70" s="94"/>
      <c r="D70" s="44">
        <v>0</v>
      </c>
      <c r="E70" s="41"/>
      <c r="F70" s="41"/>
      <c r="G70" s="41"/>
      <c r="H70" s="97"/>
    </row>
    <row r="71" spans="1:8" x14ac:dyDescent="0.3">
      <c r="A71" s="94"/>
      <c r="B71" s="42" t="s">
        <v>127</v>
      </c>
      <c r="C71" s="94"/>
      <c r="D71" s="44">
        <v>0</v>
      </c>
      <c r="E71" s="41"/>
      <c r="F71" s="41"/>
      <c r="G71" s="41"/>
      <c r="H71" s="97"/>
    </row>
    <row r="72" spans="1:8" x14ac:dyDescent="0.3">
      <c r="A72" s="94" t="s">
        <v>139</v>
      </c>
      <c r="B72" s="42" t="s">
        <v>124</v>
      </c>
      <c r="C72" s="37"/>
      <c r="D72" s="43">
        <v>61.358084127197003</v>
      </c>
      <c r="E72" s="41"/>
      <c r="F72" s="41"/>
      <c r="G72" s="41"/>
      <c r="H72" s="47"/>
    </row>
    <row r="73" spans="1:8" x14ac:dyDescent="0.3">
      <c r="A73" s="94"/>
      <c r="B73" s="42" t="s">
        <v>125</v>
      </c>
      <c r="C73" s="37"/>
      <c r="D73" s="43">
        <v>4.8284307903246004</v>
      </c>
      <c r="E73" s="41"/>
      <c r="F73" s="41"/>
      <c r="G73" s="41"/>
      <c r="H73" s="47"/>
    </row>
    <row r="74" spans="1:8" x14ac:dyDescent="0.3">
      <c r="A74" s="94"/>
      <c r="B74" s="42" t="s">
        <v>126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4"/>
      <c r="B75" s="42" t="s">
        <v>127</v>
      </c>
      <c r="C75" s="37"/>
      <c r="D75" s="43">
        <v>0.48487637415990997</v>
      </c>
      <c r="E75" s="41"/>
      <c r="F75" s="41"/>
      <c r="G75" s="41"/>
      <c r="H75" s="47"/>
    </row>
    <row r="76" spans="1:8" x14ac:dyDescent="0.3">
      <c r="A76" s="95" t="s">
        <v>114</v>
      </c>
      <c r="B76" s="96"/>
      <c r="C76" s="94" t="s">
        <v>138</v>
      </c>
      <c r="D76" s="44">
        <v>0.48487637415990997</v>
      </c>
      <c r="E76" s="41">
        <v>2</v>
      </c>
      <c r="F76" s="41" t="s">
        <v>133</v>
      </c>
      <c r="G76" s="44">
        <v>0.24243818707996001</v>
      </c>
      <c r="H76" s="47"/>
    </row>
    <row r="77" spans="1:8" x14ac:dyDescent="0.3">
      <c r="A77" s="98">
        <v>1</v>
      </c>
      <c r="B77" s="42" t="s">
        <v>124</v>
      </c>
      <c r="C77" s="94"/>
      <c r="D77" s="44">
        <v>0</v>
      </c>
      <c r="E77" s="41"/>
      <c r="F77" s="41"/>
      <c r="G77" s="41"/>
      <c r="H77" s="97" t="s">
        <v>29</v>
      </c>
    </row>
    <row r="78" spans="1:8" x14ac:dyDescent="0.3">
      <c r="A78" s="94"/>
      <c r="B78" s="42" t="s">
        <v>125</v>
      </c>
      <c r="C78" s="94"/>
      <c r="D78" s="44">
        <v>0</v>
      </c>
      <c r="E78" s="41"/>
      <c r="F78" s="41"/>
      <c r="G78" s="41"/>
      <c r="H78" s="97"/>
    </row>
    <row r="79" spans="1:8" x14ac:dyDescent="0.3">
      <c r="A79" s="94"/>
      <c r="B79" s="42" t="s">
        <v>126</v>
      </c>
      <c r="C79" s="94"/>
      <c r="D79" s="44">
        <v>0</v>
      </c>
      <c r="E79" s="41"/>
      <c r="F79" s="41"/>
      <c r="G79" s="41"/>
      <c r="H79" s="97"/>
    </row>
    <row r="80" spans="1:8" x14ac:dyDescent="0.3">
      <c r="A80" s="94"/>
      <c r="B80" s="42" t="s">
        <v>127</v>
      </c>
      <c r="C80" s="94"/>
      <c r="D80" s="44">
        <v>0.48487637415990997</v>
      </c>
      <c r="E80" s="41"/>
      <c r="F80" s="41"/>
      <c r="G80" s="41"/>
      <c r="H80" s="97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93" t="s">
        <v>140</v>
      </c>
      <c r="B83" s="93"/>
      <c r="C83" s="93"/>
      <c r="D83" s="93"/>
      <c r="E83" s="93"/>
      <c r="F83" s="93"/>
      <c r="G83" s="93"/>
      <c r="H83" s="93"/>
    </row>
    <row r="84" spans="1:8" x14ac:dyDescent="0.3">
      <c r="A84" s="93" t="s">
        <v>141</v>
      </c>
      <c r="B84" s="93"/>
      <c r="C84" s="93"/>
      <c r="D84" s="93"/>
      <c r="E84" s="93"/>
      <c r="F84" s="93"/>
      <c r="G84" s="93"/>
      <c r="H84" s="93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62:B62"/>
    <mergeCell ref="A63:A66"/>
    <mergeCell ref="A67:B67"/>
    <mergeCell ref="H68:H71"/>
    <mergeCell ref="C67:C71"/>
    <mergeCell ref="A68:A71"/>
    <mergeCell ref="A83:H83"/>
    <mergeCell ref="A84:H84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142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143</v>
      </c>
      <c r="B3" s="6" t="s">
        <v>144</v>
      </c>
      <c r="C3" s="6" t="s">
        <v>145</v>
      </c>
      <c r="D3" s="6" t="s">
        <v>146</v>
      </c>
      <c r="E3" s="6" t="s">
        <v>147</v>
      </c>
      <c r="F3" s="6" t="s">
        <v>148</v>
      </c>
      <c r="G3" s="6" t="s">
        <v>149</v>
      </c>
      <c r="H3" s="6" t="s">
        <v>150</v>
      </c>
    </row>
    <row r="4" spans="1:8" ht="39" customHeight="1" x14ac:dyDescent="0.3">
      <c r="A4" s="25" t="s">
        <v>151</v>
      </c>
      <c r="B4" s="26" t="s">
        <v>128</v>
      </c>
      <c r="C4" s="27">
        <v>5.83</v>
      </c>
      <c r="D4" s="27">
        <v>2598.2352780330002</v>
      </c>
      <c r="E4" s="26">
        <v>6</v>
      </c>
      <c r="F4" s="26"/>
      <c r="G4" s="27">
        <v>15147.711670932</v>
      </c>
      <c r="H4" s="28"/>
    </row>
    <row r="5" spans="1:8" ht="39" customHeight="1" x14ac:dyDescent="0.3">
      <c r="A5" s="25" t="s">
        <v>152</v>
      </c>
      <c r="B5" s="26" t="s">
        <v>133</v>
      </c>
      <c r="C5" s="27">
        <v>28</v>
      </c>
      <c r="D5" s="27">
        <v>309.13724920471998</v>
      </c>
      <c r="E5" s="26">
        <v>6</v>
      </c>
      <c r="F5" s="26"/>
      <c r="G5" s="27">
        <v>8655.8429777321999</v>
      </c>
      <c r="H5" s="28"/>
    </row>
    <row r="6" spans="1:8" ht="39" customHeight="1" x14ac:dyDescent="0.3">
      <c r="A6" s="25" t="s">
        <v>153</v>
      </c>
      <c r="B6" s="26" t="s">
        <v>133</v>
      </c>
      <c r="C6" s="27">
        <v>56</v>
      </c>
      <c r="D6" s="27">
        <v>290.77405147249999</v>
      </c>
      <c r="E6" s="26">
        <v>6</v>
      </c>
      <c r="F6" s="26"/>
      <c r="G6" s="27">
        <v>16283.34688246</v>
      </c>
      <c r="H6" s="28"/>
    </row>
    <row r="7" spans="1:8" ht="39" customHeight="1" x14ac:dyDescent="0.3">
      <c r="A7" s="25" t="s">
        <v>154</v>
      </c>
      <c r="B7" s="26" t="s">
        <v>133</v>
      </c>
      <c r="C7" s="27">
        <v>14</v>
      </c>
      <c r="D7" s="27">
        <v>241.87636138581999</v>
      </c>
      <c r="E7" s="26">
        <v>6</v>
      </c>
      <c r="F7" s="26"/>
      <c r="G7" s="27">
        <v>3386.2690594014998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abSelected="1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19479.520137126001</v>
      </c>
      <c r="E25" s="20">
        <v>8035.2453150613001</v>
      </c>
      <c r="F25" s="20">
        <v>0</v>
      </c>
      <c r="G25" s="20">
        <v>117.22021276596</v>
      </c>
      <c r="H25" s="20">
        <v>27631.985664954002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4919.0814939886004</v>
      </c>
      <c r="E26" s="20">
        <v>2658.8363712783998</v>
      </c>
      <c r="F26" s="20">
        <v>24939.252803357002</v>
      </c>
      <c r="G26" s="20">
        <v>0</v>
      </c>
      <c r="H26" s="20">
        <v>32517.170668624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61.358084127197003</v>
      </c>
      <c r="E27" s="20">
        <v>4.8284307903246004</v>
      </c>
      <c r="F27" s="20">
        <v>0</v>
      </c>
      <c r="G27" s="20">
        <v>0</v>
      </c>
      <c r="H27" s="20">
        <v>66.186514917522004</v>
      </c>
    </row>
    <row r="28" spans="1:8" ht="17.100000000000001" customHeight="1" x14ac:dyDescent="0.3">
      <c r="A28" s="6"/>
      <c r="B28" s="9"/>
      <c r="C28" s="9" t="s">
        <v>30</v>
      </c>
      <c r="D28" s="20">
        <v>24459.959715241999</v>
      </c>
      <c r="E28" s="20">
        <v>10698.910117130001</v>
      </c>
      <c r="F28" s="20">
        <v>24939.252803357002</v>
      </c>
      <c r="G28" s="20">
        <v>117.22021276596</v>
      </c>
      <c r="H28" s="20">
        <v>60215.342848494998</v>
      </c>
    </row>
    <row r="29" spans="1:8" ht="17.100000000000001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7.100000000000001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7.100000000000001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7.100000000000001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7.100000000000001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7.100000000000001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3.9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7.100000000000001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7.100000000000001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7.100000000000001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7.100000000000001" customHeight="1" x14ac:dyDescent="0.3">
      <c r="A44" s="6"/>
      <c r="B44" s="9"/>
      <c r="C44" s="9" t="s">
        <v>41</v>
      </c>
      <c r="D44" s="20">
        <v>24459.959715241999</v>
      </c>
      <c r="E44" s="20">
        <v>10698.910117130001</v>
      </c>
      <c r="F44" s="20">
        <v>24939.252803357002</v>
      </c>
      <c r="G44" s="20">
        <v>117.22021276596</v>
      </c>
      <c r="H44" s="20">
        <v>60215.342848494998</v>
      </c>
    </row>
    <row r="45" spans="1:8" ht="17.100000000000001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486.98800342815002</v>
      </c>
      <c r="E46" s="20">
        <v>200.88113287653999</v>
      </c>
      <c r="F46" s="20">
        <v>0</v>
      </c>
      <c r="G46" s="20">
        <v>0</v>
      </c>
      <c r="H46" s="20">
        <v>687.86913630468996</v>
      </c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99.594153617087997</v>
      </c>
      <c r="E47" s="20">
        <v>53.232309794734</v>
      </c>
      <c r="F47" s="20">
        <v>0</v>
      </c>
      <c r="G47" s="20">
        <v>0</v>
      </c>
      <c r="H47" s="20">
        <v>152.82646341181999</v>
      </c>
    </row>
    <row r="48" spans="1:8" ht="17.100000000000001" customHeight="1" x14ac:dyDescent="0.3">
      <c r="A48" s="6"/>
      <c r="B48" s="9"/>
      <c r="C48" s="9" t="s">
        <v>47</v>
      </c>
      <c r="D48" s="20">
        <v>586.58215704524002</v>
      </c>
      <c r="E48" s="20">
        <v>254.11344267127001</v>
      </c>
      <c r="F48" s="20">
        <v>0</v>
      </c>
      <c r="G48" s="20">
        <v>0</v>
      </c>
      <c r="H48" s="20">
        <v>840.69559971651995</v>
      </c>
    </row>
    <row r="49" spans="1:8" ht="17.100000000000001" customHeight="1" x14ac:dyDescent="0.3">
      <c r="A49" s="6"/>
      <c r="B49" s="9"/>
      <c r="C49" s="9" t="s">
        <v>48</v>
      </c>
      <c r="D49" s="20">
        <v>25046.541872287002</v>
      </c>
      <c r="E49" s="20">
        <v>10953.023559801</v>
      </c>
      <c r="F49" s="20">
        <v>24939.252803357002</v>
      </c>
      <c r="G49" s="20">
        <v>117.22021276596</v>
      </c>
      <c r="H49" s="20">
        <v>61056.038448211999</v>
      </c>
    </row>
    <row r="50" spans="1:8" ht="17.100000000000001" customHeight="1" x14ac:dyDescent="0.3">
      <c r="A50" s="6"/>
      <c r="B50" s="9"/>
      <c r="C50" s="9" t="s">
        <v>49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50</v>
      </c>
      <c r="C51" s="7" t="s">
        <v>51</v>
      </c>
      <c r="D51" s="20">
        <v>0</v>
      </c>
      <c r="E51" s="20">
        <v>0</v>
      </c>
      <c r="F51" s="20">
        <v>0</v>
      </c>
      <c r="G51" s="20">
        <v>122.56164672316</v>
      </c>
      <c r="H51" s="20">
        <v>122.56164672316</v>
      </c>
    </row>
    <row r="52" spans="1:8" ht="31.2" x14ac:dyDescent="0.3">
      <c r="A52" s="6">
        <v>7</v>
      </c>
      <c r="B52" s="6" t="s">
        <v>52</v>
      </c>
      <c r="C52" s="7" t="s">
        <v>53</v>
      </c>
      <c r="D52" s="20">
        <v>521.12586246847002</v>
      </c>
      <c r="E52" s="20">
        <v>214.96290029118001</v>
      </c>
      <c r="F52" s="20">
        <v>0</v>
      </c>
      <c r="G52" s="20">
        <v>0</v>
      </c>
      <c r="H52" s="20">
        <v>736.08876275964997</v>
      </c>
    </row>
    <row r="53" spans="1:8" x14ac:dyDescent="0.3">
      <c r="A53" s="6">
        <v>8</v>
      </c>
      <c r="B53" s="6" t="s">
        <v>54</v>
      </c>
      <c r="C53" s="7" t="s">
        <v>55</v>
      </c>
      <c r="D53" s="20">
        <v>0</v>
      </c>
      <c r="E53" s="20">
        <v>0</v>
      </c>
      <c r="F53" s="20">
        <v>0</v>
      </c>
      <c r="G53" s="20">
        <v>785.60437877692004</v>
      </c>
      <c r="H53" s="20">
        <v>785.60437877692004</v>
      </c>
    </row>
    <row r="54" spans="1:8" x14ac:dyDescent="0.3">
      <c r="A54" s="6">
        <v>9</v>
      </c>
      <c r="B54" s="6"/>
      <c r="C54" s="7" t="s">
        <v>56</v>
      </c>
      <c r="D54" s="20">
        <v>0</v>
      </c>
      <c r="E54" s="20">
        <v>0</v>
      </c>
      <c r="F54" s="20">
        <v>0</v>
      </c>
      <c r="G54" s="20">
        <v>329.92813569308998</v>
      </c>
      <c r="H54" s="20">
        <v>329.92813569308998</v>
      </c>
    </row>
    <row r="55" spans="1:8" x14ac:dyDescent="0.3">
      <c r="A55" s="6">
        <v>10</v>
      </c>
      <c r="B55" s="6"/>
      <c r="C55" s="7" t="s">
        <v>57</v>
      </c>
      <c r="D55" s="20">
        <v>0</v>
      </c>
      <c r="E55" s="20">
        <v>0</v>
      </c>
      <c r="F55" s="20">
        <v>0</v>
      </c>
      <c r="G55" s="20">
        <v>258.37596150527997</v>
      </c>
      <c r="H55" s="20">
        <v>258.37596150527997</v>
      </c>
    </row>
    <row r="56" spans="1:8" ht="31.2" x14ac:dyDescent="0.3">
      <c r="A56" s="6">
        <v>11</v>
      </c>
      <c r="B56" s="6" t="s">
        <v>58</v>
      </c>
      <c r="C56" s="7" t="s">
        <v>59</v>
      </c>
      <c r="D56" s="20">
        <v>0</v>
      </c>
      <c r="E56" s="20">
        <v>0</v>
      </c>
      <c r="F56" s="20">
        <v>0</v>
      </c>
      <c r="G56" s="20">
        <v>882.08257946065999</v>
      </c>
      <c r="H56" s="20">
        <v>882.08257946065999</v>
      </c>
    </row>
    <row r="57" spans="1:8" ht="31.2" x14ac:dyDescent="0.3">
      <c r="A57" s="6">
        <v>12</v>
      </c>
      <c r="B57" s="6" t="s">
        <v>60</v>
      </c>
      <c r="C57" s="7" t="s">
        <v>53</v>
      </c>
      <c r="D57" s="20">
        <v>132.64308470941</v>
      </c>
      <c r="E57" s="20">
        <v>70.976197389736996</v>
      </c>
      <c r="F57" s="20">
        <v>0</v>
      </c>
      <c r="G57" s="20">
        <v>0</v>
      </c>
      <c r="H57" s="20">
        <v>203.61928209915001</v>
      </c>
    </row>
    <row r="58" spans="1:8" ht="31.2" x14ac:dyDescent="0.3">
      <c r="A58" s="6">
        <v>13</v>
      </c>
      <c r="B58" s="6" t="s">
        <v>61</v>
      </c>
      <c r="C58" s="7" t="s">
        <v>62</v>
      </c>
      <c r="D58" s="20">
        <v>0</v>
      </c>
      <c r="E58" s="20">
        <v>0</v>
      </c>
      <c r="F58" s="20">
        <v>0</v>
      </c>
      <c r="G58" s="20">
        <v>1.4546291224797001</v>
      </c>
      <c r="H58" s="20">
        <v>1.4546291224797001</v>
      </c>
    </row>
    <row r="59" spans="1:8" ht="17.100000000000001" customHeight="1" x14ac:dyDescent="0.3">
      <c r="A59" s="6"/>
      <c r="B59" s="9"/>
      <c r="C59" s="9" t="s">
        <v>63</v>
      </c>
      <c r="D59" s="20">
        <v>653.76894717788002</v>
      </c>
      <c r="E59" s="20">
        <v>285.93909768091999</v>
      </c>
      <c r="F59" s="20">
        <v>0</v>
      </c>
      <c r="G59" s="20">
        <v>2380.0073312815998</v>
      </c>
      <c r="H59" s="20">
        <v>3319.7153761404002</v>
      </c>
    </row>
    <row r="60" spans="1:8" ht="17.100000000000001" customHeight="1" x14ac:dyDescent="0.3">
      <c r="A60" s="6"/>
      <c r="B60" s="9"/>
      <c r="C60" s="9" t="s">
        <v>64</v>
      </c>
      <c r="D60" s="20">
        <v>25700.310819465001</v>
      </c>
      <c r="E60" s="20">
        <v>11238.962657481999</v>
      </c>
      <c r="F60" s="20">
        <v>24939.252803357002</v>
      </c>
      <c r="G60" s="20">
        <v>2497.2275440475</v>
      </c>
      <c r="H60" s="20">
        <v>64375.753824352003</v>
      </c>
    </row>
    <row r="61" spans="1:8" ht="17.100000000000001" customHeight="1" x14ac:dyDescent="0.3">
      <c r="A61" s="6"/>
      <c r="B61" s="9"/>
      <c r="C61" s="9" t="s">
        <v>65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7.100000000000001" customHeight="1" x14ac:dyDescent="0.3">
      <c r="A63" s="6"/>
      <c r="B63" s="9"/>
      <c r="C63" s="9" t="s">
        <v>66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7.100000000000001" customHeight="1" x14ac:dyDescent="0.3">
      <c r="A64" s="6"/>
      <c r="B64" s="9"/>
      <c r="C64" s="9" t="s">
        <v>67</v>
      </c>
      <c r="D64" s="20">
        <v>25700.310819465001</v>
      </c>
      <c r="E64" s="20">
        <v>11238.962657481999</v>
      </c>
      <c r="F64" s="20">
        <v>24939.252803357002</v>
      </c>
      <c r="G64" s="20">
        <v>2497.2275440475</v>
      </c>
      <c r="H64" s="20">
        <v>64375.753824352003</v>
      </c>
    </row>
    <row r="65" spans="1:8" ht="153" customHeight="1" x14ac:dyDescent="0.3">
      <c r="A65" s="6"/>
      <c r="B65" s="9"/>
      <c r="C65" s="9" t="s">
        <v>68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69</v>
      </c>
      <c r="C66" s="7" t="s">
        <v>70</v>
      </c>
      <c r="D66" s="20">
        <v>0</v>
      </c>
      <c r="E66" s="20">
        <v>0</v>
      </c>
      <c r="F66" s="20">
        <v>0</v>
      </c>
      <c r="G66" s="20">
        <v>1416.365188838</v>
      </c>
      <c r="H66" s="20">
        <v>1416.365188838</v>
      </c>
    </row>
    <row r="67" spans="1:8" x14ac:dyDescent="0.3">
      <c r="A67" s="6">
        <v>15</v>
      </c>
      <c r="B67" s="6" t="s">
        <v>83</v>
      </c>
      <c r="C67" s="7" t="s">
        <v>84</v>
      </c>
      <c r="D67" s="20">
        <v>0</v>
      </c>
      <c r="E67" s="20">
        <v>0</v>
      </c>
      <c r="F67" s="20">
        <v>0</v>
      </c>
      <c r="G67" s="20">
        <v>10635.638244018</v>
      </c>
      <c r="H67" s="20">
        <v>10635.638244018</v>
      </c>
    </row>
    <row r="68" spans="1:8" ht="17.100000000000001" customHeight="1" x14ac:dyDescent="0.3">
      <c r="A68" s="6"/>
      <c r="B68" s="9"/>
      <c r="C68" s="9" t="s">
        <v>82</v>
      </c>
      <c r="D68" s="20">
        <v>0</v>
      </c>
      <c r="E68" s="20">
        <v>0</v>
      </c>
      <c r="F68" s="20">
        <v>0</v>
      </c>
      <c r="G68" s="20">
        <v>12052.003432856</v>
      </c>
      <c r="H68" s="20">
        <v>12052.003432856</v>
      </c>
    </row>
    <row r="69" spans="1:8" ht="17.100000000000001" customHeight="1" x14ac:dyDescent="0.3">
      <c r="A69" s="6"/>
      <c r="B69" s="9"/>
      <c r="C69" s="9" t="s">
        <v>81</v>
      </c>
      <c r="D69" s="20">
        <v>25700.310819465001</v>
      </c>
      <c r="E69" s="20">
        <v>11238.962657481999</v>
      </c>
      <c r="F69" s="20">
        <v>24939.252803357002</v>
      </c>
      <c r="G69" s="20">
        <v>14549.230976903</v>
      </c>
      <c r="H69" s="20">
        <v>76427.757257207995</v>
      </c>
    </row>
    <row r="70" spans="1:8" ht="17.100000000000001" customHeight="1" x14ac:dyDescent="0.3">
      <c r="A70" s="6"/>
      <c r="B70" s="9"/>
      <c r="C70" s="9" t="s">
        <v>80</v>
      </c>
      <c r="D70" s="20"/>
      <c r="E70" s="20"/>
      <c r="F70" s="20"/>
      <c r="G70" s="20"/>
      <c r="H70" s="20"/>
    </row>
    <row r="71" spans="1:8" ht="33.9" customHeight="1" x14ac:dyDescent="0.3">
      <c r="A71" s="6">
        <v>16</v>
      </c>
      <c r="B71" s="6" t="s">
        <v>79</v>
      </c>
      <c r="C71" s="7" t="s">
        <v>78</v>
      </c>
      <c r="D71" s="20">
        <f>D69 * 3%</f>
        <v>771.00932458395005</v>
      </c>
      <c r="E71" s="20">
        <f>E69 * 3%</f>
        <v>337.16887972446</v>
      </c>
      <c r="F71" s="20">
        <f>F69 * 3%</f>
        <v>748.17758410070996</v>
      </c>
      <c r="G71" s="20">
        <f>G69 * 3%</f>
        <v>436.47692930708996</v>
      </c>
      <c r="H71" s="20">
        <f>SUM(D71:G71)</f>
        <v>2292.83271771621</v>
      </c>
    </row>
    <row r="72" spans="1:8" ht="17.100000000000001" customHeight="1" x14ac:dyDescent="0.3">
      <c r="A72" s="6"/>
      <c r="B72" s="9"/>
      <c r="C72" s="9" t="s">
        <v>77</v>
      </c>
      <c r="D72" s="20">
        <f>D71</f>
        <v>771.00932458395005</v>
      </c>
      <c r="E72" s="20">
        <f>E71</f>
        <v>337.16887972446</v>
      </c>
      <c r="F72" s="20">
        <f>F71</f>
        <v>748.17758410070996</v>
      </c>
      <c r="G72" s="20">
        <f>G71</f>
        <v>436.47692930708996</v>
      </c>
      <c r="H72" s="20">
        <f>SUM(D72:G72)</f>
        <v>2292.83271771621</v>
      </c>
    </row>
    <row r="73" spans="1:8" ht="17.100000000000001" customHeight="1" x14ac:dyDescent="0.3">
      <c r="A73" s="6"/>
      <c r="B73" s="9"/>
      <c r="C73" s="9" t="s">
        <v>76</v>
      </c>
      <c r="D73" s="20">
        <f>D72 + D69</f>
        <v>26471.32014404895</v>
      </c>
      <c r="E73" s="20">
        <f>E72 + E69</f>
        <v>11576.13153720646</v>
      </c>
      <c r="F73" s="20">
        <f>F72 + F69</f>
        <v>25687.430387457713</v>
      </c>
      <c r="G73" s="20">
        <f>G72 + G69</f>
        <v>14985.707906210089</v>
      </c>
      <c r="H73" s="20">
        <f>SUM(D73:G73)</f>
        <v>78720.589974923205</v>
      </c>
    </row>
    <row r="74" spans="1:8" ht="17.100000000000001" customHeight="1" x14ac:dyDescent="0.3">
      <c r="A74" s="6"/>
      <c r="B74" s="9"/>
      <c r="C74" s="9" t="s">
        <v>75</v>
      </c>
      <c r="D74" s="20"/>
      <c r="E74" s="20"/>
      <c r="F74" s="20"/>
      <c r="G74" s="20"/>
      <c r="H74" s="20"/>
    </row>
    <row r="75" spans="1:8" ht="17.100000000000001" customHeight="1" x14ac:dyDescent="0.3">
      <c r="A75" s="6">
        <v>17</v>
      </c>
      <c r="B75" s="6" t="s">
        <v>74</v>
      </c>
      <c r="C75" s="7" t="s">
        <v>73</v>
      </c>
      <c r="D75" s="20">
        <f>D73 * 20%</f>
        <v>5294.26402880979</v>
      </c>
      <c r="E75" s="20">
        <f>E73 * 20%</f>
        <v>2315.2263074412922</v>
      </c>
      <c r="F75" s="20">
        <f>F73 * 20%</f>
        <v>5137.4860774915433</v>
      </c>
      <c r="G75" s="20">
        <f>G73 * 20%</f>
        <v>2997.1415812420182</v>
      </c>
      <c r="H75" s="20">
        <f>SUM(D75:G75)</f>
        <v>15744.117994984643</v>
      </c>
    </row>
    <row r="76" spans="1:8" ht="17.100000000000001" customHeight="1" x14ac:dyDescent="0.3">
      <c r="A76" s="6"/>
      <c r="B76" s="9"/>
      <c r="C76" s="9" t="s">
        <v>72</v>
      </c>
      <c r="D76" s="20">
        <f>D75</f>
        <v>5294.26402880979</v>
      </c>
      <c r="E76" s="20">
        <f>E75</f>
        <v>2315.2263074412922</v>
      </c>
      <c r="F76" s="20">
        <f>F75</f>
        <v>5137.4860774915433</v>
      </c>
      <c r="G76" s="20">
        <f>G75</f>
        <v>2997.1415812420182</v>
      </c>
      <c r="H76" s="20">
        <f>SUM(D76:G76)</f>
        <v>15744.117994984643</v>
      </c>
    </row>
    <row r="77" spans="1:8" ht="17.100000000000001" customHeight="1" x14ac:dyDescent="0.3">
      <c r="A77" s="6"/>
      <c r="B77" s="9"/>
      <c r="C77" s="9" t="s">
        <v>71</v>
      </c>
      <c r="D77" s="20">
        <f>D76 + D73</f>
        <v>31765.58417285874</v>
      </c>
      <c r="E77" s="20">
        <f>E76 + E73</f>
        <v>13891.357844647751</v>
      </c>
      <c r="F77" s="20">
        <f>F76 + F73</f>
        <v>30824.916464949256</v>
      </c>
      <c r="G77" s="20">
        <f>G76 + G73</f>
        <v>17982.849487452106</v>
      </c>
      <c r="H77" s="20">
        <f>SUM(D77:G77)</f>
        <v>94464.707969907846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90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19479.520137126001</v>
      </c>
      <c r="E13" s="19">
        <v>8035.2453150613001</v>
      </c>
      <c r="F13" s="19">
        <v>0</v>
      </c>
      <c r="G13" s="19">
        <v>117.37385215286</v>
      </c>
      <c r="H13" s="19">
        <v>27632.139304340999</v>
      </c>
      <c r="J13" s="5"/>
    </row>
    <row r="14" spans="1:14" ht="17.100000000000001" customHeight="1" x14ac:dyDescent="0.3">
      <c r="A14" s="6"/>
      <c r="B14" s="9"/>
      <c r="C14" s="9" t="s">
        <v>93</v>
      </c>
      <c r="D14" s="19">
        <v>19479.520137126001</v>
      </c>
      <c r="E14" s="19">
        <v>8035.2453150613001</v>
      </c>
      <c r="F14" s="19">
        <v>0</v>
      </c>
      <c r="G14" s="19">
        <v>117.37385215286</v>
      </c>
      <c r="H14" s="19">
        <v>27632.139304340999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90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117.37385215286</v>
      </c>
      <c r="H13" s="19">
        <v>117.37385215286</v>
      </c>
      <c r="J13" s="5"/>
    </row>
    <row r="14" spans="1:14" ht="17.100000000000001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117.37385215286</v>
      </c>
      <c r="H14" s="19">
        <v>117.37385215286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70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90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70</v>
      </c>
      <c r="D13" s="19">
        <v>0</v>
      </c>
      <c r="E13" s="19">
        <v>0</v>
      </c>
      <c r="F13" s="19">
        <v>0</v>
      </c>
      <c r="G13" s="19">
        <v>1416.365188838</v>
      </c>
      <c r="H13" s="19">
        <v>1416.365188838</v>
      </c>
      <c r="J13" s="5"/>
    </row>
    <row r="14" spans="1:14" ht="17.100000000000001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1416.365188838</v>
      </c>
      <c r="H14" s="19">
        <v>1416.365188838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90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4919.0814939886004</v>
      </c>
      <c r="E13" s="19">
        <v>2658.8363712783998</v>
      </c>
      <c r="F13" s="19">
        <v>24939.252803357002</v>
      </c>
      <c r="G13" s="19">
        <v>0</v>
      </c>
      <c r="H13" s="19">
        <v>32517.170668624</v>
      </c>
      <c r="J13" s="5"/>
    </row>
    <row r="14" spans="1:14" ht="17.100000000000001" customHeight="1" x14ac:dyDescent="0.3">
      <c r="A14" s="6"/>
      <c r="B14" s="9"/>
      <c r="C14" s="9" t="s">
        <v>93</v>
      </c>
      <c r="D14" s="19">
        <v>4919.0814939886004</v>
      </c>
      <c r="E14" s="19">
        <v>2658.8363712783998</v>
      </c>
      <c r="F14" s="19">
        <v>24939.252803357002</v>
      </c>
      <c r="G14" s="19">
        <v>0</v>
      </c>
      <c r="H14" s="19">
        <v>32517.170668624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90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105</v>
      </c>
      <c r="D13" s="19">
        <v>0</v>
      </c>
      <c r="E13" s="19">
        <v>0</v>
      </c>
      <c r="F13" s="19">
        <v>0</v>
      </c>
      <c r="G13" s="19">
        <v>882.08257946065999</v>
      </c>
      <c r="H13" s="19">
        <v>882.08257946065999</v>
      </c>
      <c r="J13" s="5"/>
    </row>
    <row r="14" spans="1:14" ht="17.100000000000001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882.08257946065999</v>
      </c>
      <c r="H14" s="19">
        <v>882.08257946065999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88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90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107</v>
      </c>
      <c r="D13" s="19">
        <v>0</v>
      </c>
      <c r="E13" s="19">
        <v>0</v>
      </c>
      <c r="F13" s="19">
        <v>0</v>
      </c>
      <c r="G13" s="19">
        <v>10635.638244018</v>
      </c>
      <c r="H13" s="19">
        <v>10635.638244018</v>
      </c>
      <c r="J13" s="5"/>
    </row>
    <row r="14" spans="1:14" ht="17.100000000000001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10635.638244018</v>
      </c>
      <c r="H14" s="19">
        <v>10635.638244018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85</v>
      </c>
    </row>
    <row r="2" spans="1:14" ht="45.75" customHeight="1" x14ac:dyDescent="0.3">
      <c r="A2" s="1"/>
      <c r="B2" s="1" t="s">
        <v>86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88</v>
      </c>
      <c r="C7" s="29" t="s">
        <v>109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90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111</v>
      </c>
      <c r="D13" s="19">
        <v>61.358084127197003</v>
      </c>
      <c r="E13" s="19">
        <v>4.8284307903246004</v>
      </c>
      <c r="F13" s="19">
        <v>0</v>
      </c>
      <c r="G13" s="19">
        <v>0</v>
      </c>
      <c r="H13" s="19">
        <v>66.186514917522004</v>
      </c>
      <c r="J13" s="5"/>
    </row>
    <row r="14" spans="1:14" ht="17.100000000000001" customHeight="1" x14ac:dyDescent="0.3">
      <c r="A14" s="6"/>
      <c r="B14" s="9"/>
      <c r="C14" s="9" t="s">
        <v>93</v>
      </c>
      <c r="D14" s="19">
        <v>61.358084127197003</v>
      </c>
      <c r="E14" s="19">
        <v>4.8284307903246004</v>
      </c>
      <c r="F14" s="19">
        <v>0</v>
      </c>
      <c r="G14" s="19">
        <v>0</v>
      </c>
      <c r="H14" s="19">
        <v>66.186514917522004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6-02-01</vt:lpstr>
      <vt:lpstr>ОСР 6-09-01</vt:lpstr>
      <vt:lpstr>ОСР 6-12-01</vt:lpstr>
      <vt:lpstr>ОСР 509-02-01</vt:lpstr>
      <vt:lpstr>ОСР 509-09-01</vt:lpstr>
      <vt:lpstr>ОСР 509-12-01</vt:lpstr>
      <vt:lpstr>ОСР 107-02-01</vt:lpstr>
      <vt:lpstr>ОСР 107-07-01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2025-11-11T09:37:42Z</dcterms:modified>
</cp:coreProperties>
</file>